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675" windowHeight="13395" activeTab="0"/>
  </bookViews>
  <sheets>
    <sheet name="成績計算" sheetId="1" r:id="rId1"/>
  </sheets>
  <definedNames/>
  <calcPr fullCalcOnLoad="1"/>
</workbook>
</file>

<file path=xl/sharedStrings.xml><?xml version="1.0" encoding="utf-8"?>
<sst xmlns="http://schemas.openxmlformats.org/spreadsheetml/2006/main" count="77" uniqueCount="33">
  <si>
    <t>專業科目</t>
  </si>
  <si>
    <t>非專業課目</t>
  </si>
  <si>
    <t>總學分(專業)</t>
  </si>
  <si>
    <t>總學分(非專業)</t>
  </si>
  <si>
    <t>第一學年</t>
  </si>
  <si>
    <t>第四學年</t>
  </si>
  <si>
    <t>第三學年</t>
  </si>
  <si>
    <t>第二學年</t>
  </si>
  <si>
    <t>科目學分</t>
  </si>
  <si>
    <t>成績</t>
  </si>
  <si>
    <t>學年總學分</t>
  </si>
  <si>
    <t>加權分數</t>
  </si>
  <si>
    <t>總加權</t>
  </si>
  <si>
    <t>學年總加權(專業)</t>
  </si>
  <si>
    <t>學年總加權</t>
  </si>
  <si>
    <t>學年平均(專業)</t>
  </si>
  <si>
    <t>學年總平均</t>
  </si>
  <si>
    <t>總加權(專業)</t>
  </si>
  <si>
    <t>總平均(專業)</t>
  </si>
  <si>
    <t>總學分</t>
  </si>
  <si>
    <t>總平均</t>
  </si>
  <si>
    <t>Grading System</t>
  </si>
  <si>
    <t>IF(D5&gt;=D35,4,0)+IF(D5&lt;D35 and D5&gt;=D36,3,0)+IF(D5&lt;D36 and D5&gt;=D37,2,0)+IF(D5&lt;D37,1,0)</t>
  </si>
  <si>
    <t>Major GPA</t>
  </si>
  <si>
    <t>Overall GPA</t>
  </si>
  <si>
    <t>Contact</t>
  </si>
  <si>
    <t>jbhuang0604@gmail.com</t>
  </si>
  <si>
    <t>Author</t>
  </si>
  <si>
    <t>Date</t>
  </si>
  <si>
    <t>Dec., 2008</t>
  </si>
  <si>
    <t>GPA 加權</t>
  </si>
  <si>
    <t>Last 60 GPA</t>
  </si>
  <si>
    <t>Jia-Bin Huang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</si>
</sst>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40">
    <font>
      <sz val="12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u val="single"/>
      <sz val="10.2"/>
      <color indexed="12"/>
      <name val="新細明體"/>
      <family val="1"/>
    </font>
    <font>
      <u val="single"/>
      <sz val="10.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.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.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0" fillId="15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29" fillId="0" borderId="0" xfId="45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bhuang0604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9"/>
  <sheetViews>
    <sheetView tabSelected="1" zoomScale="85" zoomScaleNormal="85" zoomScalePageLayoutView="0" workbookViewId="0" topLeftCell="B1">
      <selection activeCell="S22" sqref="S22"/>
    </sheetView>
  </sheetViews>
  <sheetFormatPr defaultColWidth="9.00390625" defaultRowHeight="16.5"/>
  <cols>
    <col min="1" max="1" width="9.00390625" style="1" customWidth="1"/>
    <col min="2" max="2" width="21.25390625" style="1" bestFit="1" customWidth="1"/>
    <col min="3" max="3" width="11.625" style="1" bestFit="1" customWidth="1"/>
    <col min="4" max="4" width="17.50390625" style="1" bestFit="1" customWidth="1"/>
    <col min="5" max="5" width="9.00390625" style="1" customWidth="1"/>
    <col min="6" max="6" width="15.25390625" style="1" bestFit="1" customWidth="1"/>
    <col min="7" max="7" width="11.625" style="1" bestFit="1" customWidth="1"/>
    <col min="8" max="8" width="17.50390625" style="1" bestFit="1" customWidth="1"/>
    <col min="9" max="9" width="9.00390625" style="1" customWidth="1"/>
    <col min="10" max="10" width="15.25390625" style="1" bestFit="1" customWidth="1"/>
    <col min="11" max="11" width="11.625" style="1" bestFit="1" customWidth="1"/>
    <col min="12" max="12" width="17.50390625" style="1" bestFit="1" customWidth="1"/>
    <col min="13" max="13" width="9.00390625" style="1" customWidth="1"/>
    <col min="14" max="14" width="15.25390625" style="1" bestFit="1" customWidth="1"/>
    <col min="15" max="15" width="11.625" style="1" bestFit="1" customWidth="1"/>
    <col min="16" max="16" width="17.50390625" style="1" bestFit="1" customWidth="1"/>
    <col min="17" max="17" width="9.00390625" style="1" customWidth="1"/>
    <col min="18" max="18" width="15.25390625" style="1" bestFit="1" customWidth="1"/>
    <col min="19" max="21" width="13.50390625" style="1" bestFit="1" customWidth="1"/>
    <col min="22" max="16384" width="9.00390625" style="1" customWidth="1"/>
  </cols>
  <sheetData>
    <row r="1" spans="2:4" ht="16.5">
      <c r="B1" s="1" t="s">
        <v>27</v>
      </c>
      <c r="C1" s="1" t="s">
        <v>28</v>
      </c>
      <c r="D1" s="1" t="s">
        <v>25</v>
      </c>
    </row>
    <row r="2" spans="2:4" ht="16.5">
      <c r="B2" s="1" t="s">
        <v>32</v>
      </c>
      <c r="C2" s="33" t="s">
        <v>29</v>
      </c>
      <c r="D2" s="33" t="s">
        <v>26</v>
      </c>
    </row>
    <row r="3" spans="2:18" ht="16.5">
      <c r="B3" s="3"/>
      <c r="C3" s="4"/>
      <c r="D3" s="3" t="s">
        <v>4</v>
      </c>
      <c r="E3" s="4"/>
      <c r="F3" s="5"/>
      <c r="G3" s="3" t="s">
        <v>7</v>
      </c>
      <c r="H3" s="4"/>
      <c r="I3" s="4"/>
      <c r="J3" s="5"/>
      <c r="K3" s="3" t="s">
        <v>6</v>
      </c>
      <c r="L3" s="4"/>
      <c r="M3" s="4"/>
      <c r="N3" s="5"/>
      <c r="O3" s="4" t="s">
        <v>5</v>
      </c>
      <c r="P3" s="4"/>
      <c r="Q3" s="4"/>
      <c r="R3" s="5"/>
    </row>
    <row r="4" spans="2:18" ht="16.5">
      <c r="B4" s="6" t="s">
        <v>0</v>
      </c>
      <c r="C4" s="7" t="s">
        <v>8</v>
      </c>
      <c r="D4" s="6" t="s">
        <v>9</v>
      </c>
      <c r="E4" s="7" t="s">
        <v>11</v>
      </c>
      <c r="F4" s="8" t="s">
        <v>30</v>
      </c>
      <c r="G4" s="6" t="s">
        <v>8</v>
      </c>
      <c r="H4" s="7" t="s">
        <v>9</v>
      </c>
      <c r="I4" s="7" t="s">
        <v>11</v>
      </c>
      <c r="J4" s="8" t="s">
        <v>30</v>
      </c>
      <c r="K4" s="6" t="s">
        <v>8</v>
      </c>
      <c r="L4" s="7" t="s">
        <v>9</v>
      </c>
      <c r="M4" s="7" t="s">
        <v>11</v>
      </c>
      <c r="N4" s="8" t="s">
        <v>30</v>
      </c>
      <c r="O4" s="7" t="s">
        <v>8</v>
      </c>
      <c r="P4" s="7" t="s">
        <v>9</v>
      </c>
      <c r="Q4" s="7" t="s">
        <v>11</v>
      </c>
      <c r="R4" s="8" t="s">
        <v>30</v>
      </c>
    </row>
    <row r="5" spans="2:18" ht="16.5">
      <c r="B5" s="6"/>
      <c r="C5" s="24">
        <v>3</v>
      </c>
      <c r="D5" s="29">
        <v>86</v>
      </c>
      <c r="E5" s="31">
        <f>D5*C5</f>
        <v>258</v>
      </c>
      <c r="F5" s="8">
        <f aca="true" t="shared" si="0" ref="F5:F19">(IF(D5&gt;=80,4,0)+IF(AND(D5&lt;80,D5&gt;=70),3,0)+IF(AND(D5&lt;70,D5&gt;=60),2,0)+IF(D5&lt;60,1,0))*C5</f>
        <v>12</v>
      </c>
      <c r="G5" s="26">
        <v>3</v>
      </c>
      <c r="H5" s="30">
        <v>81</v>
      </c>
      <c r="I5" s="31">
        <f>H5*G5</f>
        <v>243</v>
      </c>
      <c r="J5" s="8">
        <f aca="true" t="shared" si="1" ref="J5:J19">(IF(H5&gt;=80,4,0)+IF(AND(H5&lt;80,H5&gt;=70),3,0)+IF(AND(H5&lt;70,H5&gt;=60),2,0)+IF(H5&lt;60,1,0))*G5</f>
        <v>12</v>
      </c>
      <c r="K5" s="26">
        <v>3</v>
      </c>
      <c r="L5" s="30">
        <v>93</v>
      </c>
      <c r="M5" s="31">
        <f>L5*K5</f>
        <v>279</v>
      </c>
      <c r="N5" s="8">
        <f aca="true" t="shared" si="2" ref="N5:N19">(IF(L5&gt;=80,4,0)+IF(AND(L5&lt;80,L5&gt;=70),3,0)+IF(AND(L5&lt;70,L5&gt;=60),2,0)+IF(L5&lt;60,1,0))*K5</f>
        <v>12</v>
      </c>
      <c r="O5" s="24">
        <v>3</v>
      </c>
      <c r="P5" s="30">
        <v>98</v>
      </c>
      <c r="Q5" s="31">
        <f>P5*O5</f>
        <v>294</v>
      </c>
      <c r="R5" s="8">
        <f aca="true" t="shared" si="3" ref="R5:R19">(IF(P5&gt;=80,4,0)+IF(AND(P5&lt;80,P5&gt;=70),3,0)+IF(AND(P5&lt;70,P5&gt;=60),2,0)+IF(P5&lt;60,1,0))*O5</f>
        <v>12</v>
      </c>
    </row>
    <row r="6" spans="2:18" ht="16.5">
      <c r="B6" s="6"/>
      <c r="C6" s="24">
        <v>3</v>
      </c>
      <c r="D6" s="29">
        <v>93</v>
      </c>
      <c r="E6" s="31">
        <f aca="true" t="shared" si="4" ref="E6:E19">D6*C6</f>
        <v>279</v>
      </c>
      <c r="F6" s="8">
        <f t="shared" si="0"/>
        <v>12</v>
      </c>
      <c r="G6" s="26">
        <v>3</v>
      </c>
      <c r="H6" s="30">
        <v>93</v>
      </c>
      <c r="I6" s="31">
        <f>H6*G6</f>
        <v>279</v>
      </c>
      <c r="J6" s="8">
        <f t="shared" si="1"/>
        <v>12</v>
      </c>
      <c r="K6" s="26">
        <v>3</v>
      </c>
      <c r="L6" s="30">
        <v>92</v>
      </c>
      <c r="M6" s="31">
        <f>L6*K6</f>
        <v>276</v>
      </c>
      <c r="N6" s="8">
        <f t="shared" si="2"/>
        <v>12</v>
      </c>
      <c r="O6" s="24">
        <v>3</v>
      </c>
      <c r="P6" s="30">
        <v>90</v>
      </c>
      <c r="Q6" s="31">
        <f>P6*O6</f>
        <v>270</v>
      </c>
      <c r="R6" s="8">
        <f t="shared" si="3"/>
        <v>12</v>
      </c>
    </row>
    <row r="7" spans="2:18" ht="16.5">
      <c r="B7" s="6"/>
      <c r="C7" s="24">
        <v>3</v>
      </c>
      <c r="D7" s="29">
        <v>85</v>
      </c>
      <c r="E7" s="31">
        <f t="shared" si="4"/>
        <v>255</v>
      </c>
      <c r="F7" s="8">
        <f t="shared" si="0"/>
        <v>12</v>
      </c>
      <c r="G7" s="26">
        <v>3</v>
      </c>
      <c r="H7" s="30">
        <v>88</v>
      </c>
      <c r="I7" s="31">
        <f aca="true" t="shared" si="5" ref="I7:I19">H7*G7</f>
        <v>264</v>
      </c>
      <c r="J7" s="8">
        <f t="shared" si="1"/>
        <v>12</v>
      </c>
      <c r="K7" s="26">
        <v>3</v>
      </c>
      <c r="L7" s="30">
        <v>96</v>
      </c>
      <c r="M7" s="31">
        <f aca="true" t="shared" si="6" ref="M7:M19">L7*K7</f>
        <v>288</v>
      </c>
      <c r="N7" s="8">
        <f t="shared" si="2"/>
        <v>12</v>
      </c>
      <c r="O7" s="24">
        <v>3</v>
      </c>
      <c r="P7" s="30">
        <v>95</v>
      </c>
      <c r="Q7" s="31">
        <f aca="true" t="shared" si="7" ref="Q7:Q19">P7*O7</f>
        <v>285</v>
      </c>
      <c r="R7" s="8">
        <f t="shared" si="3"/>
        <v>12</v>
      </c>
    </row>
    <row r="8" spans="2:18" ht="16.5">
      <c r="B8" s="6"/>
      <c r="C8" s="24">
        <v>3</v>
      </c>
      <c r="D8" s="29">
        <v>85</v>
      </c>
      <c r="E8" s="31">
        <f t="shared" si="4"/>
        <v>255</v>
      </c>
      <c r="F8" s="8">
        <f t="shared" si="0"/>
        <v>12</v>
      </c>
      <c r="G8" s="26">
        <v>3</v>
      </c>
      <c r="H8" s="30">
        <v>96</v>
      </c>
      <c r="I8" s="31">
        <f t="shared" si="5"/>
        <v>288</v>
      </c>
      <c r="J8" s="8">
        <f t="shared" si="1"/>
        <v>12</v>
      </c>
      <c r="K8" s="26">
        <v>3</v>
      </c>
      <c r="L8" s="30">
        <v>94</v>
      </c>
      <c r="M8" s="31">
        <f t="shared" si="6"/>
        <v>282</v>
      </c>
      <c r="N8" s="8">
        <f t="shared" si="2"/>
        <v>12</v>
      </c>
      <c r="O8" s="24">
        <v>3</v>
      </c>
      <c r="P8" s="30">
        <v>94</v>
      </c>
      <c r="Q8" s="31">
        <f t="shared" si="7"/>
        <v>282</v>
      </c>
      <c r="R8" s="8">
        <f t="shared" si="3"/>
        <v>12</v>
      </c>
    </row>
    <row r="9" spans="2:18" ht="16.5">
      <c r="B9" s="6"/>
      <c r="C9" s="24">
        <v>3</v>
      </c>
      <c r="D9" s="29">
        <v>92</v>
      </c>
      <c r="E9" s="31">
        <f t="shared" si="4"/>
        <v>276</v>
      </c>
      <c r="F9" s="8">
        <f t="shared" si="0"/>
        <v>12</v>
      </c>
      <c r="G9" s="26">
        <v>3</v>
      </c>
      <c r="H9" s="30">
        <v>73</v>
      </c>
      <c r="I9" s="31">
        <f t="shared" si="5"/>
        <v>219</v>
      </c>
      <c r="J9" s="8">
        <f t="shared" si="1"/>
        <v>9</v>
      </c>
      <c r="K9" s="26">
        <v>3</v>
      </c>
      <c r="L9" s="30">
        <v>91</v>
      </c>
      <c r="M9" s="31">
        <f t="shared" si="6"/>
        <v>273</v>
      </c>
      <c r="N9" s="8">
        <f t="shared" si="2"/>
        <v>12</v>
      </c>
      <c r="O9" s="24">
        <v>3</v>
      </c>
      <c r="P9" s="30">
        <v>97</v>
      </c>
      <c r="Q9" s="31">
        <f t="shared" si="7"/>
        <v>291</v>
      </c>
      <c r="R9" s="8">
        <f t="shared" si="3"/>
        <v>12</v>
      </c>
    </row>
    <row r="10" spans="2:18" ht="16.5">
      <c r="B10" s="6"/>
      <c r="C10" s="24">
        <v>3</v>
      </c>
      <c r="D10" s="29">
        <v>90</v>
      </c>
      <c r="E10" s="31">
        <f t="shared" si="4"/>
        <v>270</v>
      </c>
      <c r="F10" s="8">
        <f t="shared" si="0"/>
        <v>12</v>
      </c>
      <c r="G10" s="26">
        <v>3</v>
      </c>
      <c r="H10" s="30">
        <v>91</v>
      </c>
      <c r="I10" s="31">
        <f t="shared" si="5"/>
        <v>273</v>
      </c>
      <c r="J10" s="8">
        <f t="shared" si="1"/>
        <v>12</v>
      </c>
      <c r="K10" s="26">
        <v>3</v>
      </c>
      <c r="L10" s="30">
        <v>88</v>
      </c>
      <c r="M10" s="31">
        <f t="shared" si="6"/>
        <v>264</v>
      </c>
      <c r="N10" s="8">
        <f t="shared" si="2"/>
        <v>12</v>
      </c>
      <c r="O10" s="24">
        <v>3</v>
      </c>
      <c r="P10" s="30">
        <v>88</v>
      </c>
      <c r="Q10" s="31">
        <f t="shared" si="7"/>
        <v>264</v>
      </c>
      <c r="R10" s="8">
        <f t="shared" si="3"/>
        <v>12</v>
      </c>
    </row>
    <row r="11" spans="2:18" ht="16.5">
      <c r="B11" s="6"/>
      <c r="C11" s="24">
        <v>3</v>
      </c>
      <c r="D11" s="29">
        <v>90</v>
      </c>
      <c r="E11" s="31">
        <f t="shared" si="4"/>
        <v>270</v>
      </c>
      <c r="F11" s="8">
        <f t="shared" si="0"/>
        <v>12</v>
      </c>
      <c r="G11" s="26">
        <v>3</v>
      </c>
      <c r="H11" s="30">
        <v>92</v>
      </c>
      <c r="I11" s="31">
        <f t="shared" si="5"/>
        <v>276</v>
      </c>
      <c r="J11" s="8">
        <f t="shared" si="1"/>
        <v>12</v>
      </c>
      <c r="K11" s="26">
        <v>3</v>
      </c>
      <c r="L11" s="30">
        <v>96</v>
      </c>
      <c r="M11" s="31">
        <f t="shared" si="6"/>
        <v>288</v>
      </c>
      <c r="N11" s="8">
        <f t="shared" si="2"/>
        <v>12</v>
      </c>
      <c r="O11" s="24">
        <v>2</v>
      </c>
      <c r="P11" s="30">
        <v>79</v>
      </c>
      <c r="Q11" s="31">
        <f t="shared" si="7"/>
        <v>158</v>
      </c>
      <c r="R11" s="8">
        <f t="shared" si="3"/>
        <v>6</v>
      </c>
    </row>
    <row r="12" spans="2:18" ht="16.5">
      <c r="B12" s="6"/>
      <c r="C12" s="24">
        <v>3</v>
      </c>
      <c r="D12" s="29">
        <v>86</v>
      </c>
      <c r="E12" s="31">
        <f t="shared" si="4"/>
        <v>258</v>
      </c>
      <c r="F12" s="8">
        <f t="shared" si="0"/>
        <v>12</v>
      </c>
      <c r="G12" s="26">
        <v>3</v>
      </c>
      <c r="H12" s="30">
        <v>90</v>
      </c>
      <c r="I12" s="31">
        <f t="shared" si="5"/>
        <v>270</v>
      </c>
      <c r="J12" s="8">
        <f t="shared" si="1"/>
        <v>12</v>
      </c>
      <c r="K12" s="26">
        <v>3</v>
      </c>
      <c r="L12" s="30">
        <v>100</v>
      </c>
      <c r="M12" s="31">
        <f t="shared" si="6"/>
        <v>300</v>
      </c>
      <c r="N12" s="8">
        <f t="shared" si="2"/>
        <v>12</v>
      </c>
      <c r="O12" s="24"/>
      <c r="P12" s="30"/>
      <c r="Q12" s="31">
        <f t="shared" si="7"/>
        <v>0</v>
      </c>
      <c r="R12" s="8">
        <f t="shared" si="3"/>
        <v>0</v>
      </c>
    </row>
    <row r="13" spans="2:18" ht="16.5">
      <c r="B13" s="6"/>
      <c r="C13" s="24">
        <v>3</v>
      </c>
      <c r="D13" s="29">
        <v>91</v>
      </c>
      <c r="E13" s="31">
        <f t="shared" si="4"/>
        <v>273</v>
      </c>
      <c r="F13" s="8">
        <f t="shared" si="0"/>
        <v>12</v>
      </c>
      <c r="G13" s="26">
        <v>3</v>
      </c>
      <c r="H13" s="30">
        <v>89</v>
      </c>
      <c r="I13" s="31">
        <f t="shared" si="5"/>
        <v>267</v>
      </c>
      <c r="J13" s="8">
        <f t="shared" si="1"/>
        <v>12</v>
      </c>
      <c r="K13" s="26">
        <v>3</v>
      </c>
      <c r="L13" s="30">
        <v>94</v>
      </c>
      <c r="M13" s="31">
        <f t="shared" si="6"/>
        <v>282</v>
      </c>
      <c r="N13" s="8">
        <f t="shared" si="2"/>
        <v>12</v>
      </c>
      <c r="O13" s="24"/>
      <c r="P13" s="30"/>
      <c r="Q13" s="31">
        <f t="shared" si="7"/>
        <v>0</v>
      </c>
      <c r="R13" s="8">
        <f t="shared" si="3"/>
        <v>0</v>
      </c>
    </row>
    <row r="14" spans="2:18" ht="16.5">
      <c r="B14" s="6"/>
      <c r="C14" s="24">
        <v>3</v>
      </c>
      <c r="D14" s="29">
        <v>81</v>
      </c>
      <c r="E14" s="31">
        <f t="shared" si="4"/>
        <v>243</v>
      </c>
      <c r="F14" s="8">
        <f t="shared" si="0"/>
        <v>12</v>
      </c>
      <c r="G14" s="26">
        <v>2</v>
      </c>
      <c r="H14" s="30">
        <v>82</v>
      </c>
      <c r="I14" s="31">
        <f t="shared" si="5"/>
        <v>164</v>
      </c>
      <c r="J14" s="8">
        <f t="shared" si="1"/>
        <v>8</v>
      </c>
      <c r="K14" s="26">
        <v>3</v>
      </c>
      <c r="L14" s="30">
        <v>99</v>
      </c>
      <c r="M14" s="31">
        <f t="shared" si="6"/>
        <v>297</v>
      </c>
      <c r="N14" s="8">
        <f t="shared" si="2"/>
        <v>12</v>
      </c>
      <c r="O14" s="24"/>
      <c r="P14" s="30"/>
      <c r="Q14" s="31">
        <f t="shared" si="7"/>
        <v>0</v>
      </c>
      <c r="R14" s="8">
        <f t="shared" si="3"/>
        <v>0</v>
      </c>
    </row>
    <row r="15" spans="2:18" ht="16.5">
      <c r="B15" s="6"/>
      <c r="C15" s="24">
        <v>3</v>
      </c>
      <c r="D15" s="29">
        <v>97</v>
      </c>
      <c r="E15" s="31">
        <f t="shared" si="4"/>
        <v>291</v>
      </c>
      <c r="F15" s="8">
        <f t="shared" si="0"/>
        <v>12</v>
      </c>
      <c r="G15" s="26">
        <v>2</v>
      </c>
      <c r="H15" s="30">
        <v>80</v>
      </c>
      <c r="I15" s="31">
        <f t="shared" si="5"/>
        <v>160</v>
      </c>
      <c r="J15" s="8">
        <f t="shared" si="1"/>
        <v>8</v>
      </c>
      <c r="K15" s="26">
        <v>2</v>
      </c>
      <c r="L15" s="30">
        <v>83</v>
      </c>
      <c r="M15" s="31">
        <f t="shared" si="6"/>
        <v>166</v>
      </c>
      <c r="N15" s="8">
        <f t="shared" si="2"/>
        <v>8</v>
      </c>
      <c r="O15" s="24"/>
      <c r="P15" s="30"/>
      <c r="Q15" s="31">
        <f t="shared" si="7"/>
        <v>0</v>
      </c>
      <c r="R15" s="8">
        <f t="shared" si="3"/>
        <v>0</v>
      </c>
    </row>
    <row r="16" spans="2:18" ht="16.5">
      <c r="B16" s="6"/>
      <c r="C16" s="24">
        <v>1</v>
      </c>
      <c r="D16" s="29">
        <v>91</v>
      </c>
      <c r="E16" s="31">
        <f t="shared" si="4"/>
        <v>91</v>
      </c>
      <c r="F16" s="8">
        <f t="shared" si="0"/>
        <v>4</v>
      </c>
      <c r="G16" s="26"/>
      <c r="H16" s="30"/>
      <c r="I16" s="31">
        <f t="shared" si="5"/>
        <v>0</v>
      </c>
      <c r="J16" s="8">
        <f t="shared" si="1"/>
        <v>0</v>
      </c>
      <c r="K16" s="26"/>
      <c r="L16" s="30"/>
      <c r="M16" s="31">
        <f t="shared" si="6"/>
        <v>0</v>
      </c>
      <c r="N16" s="8">
        <f t="shared" si="2"/>
        <v>0</v>
      </c>
      <c r="O16" s="24"/>
      <c r="P16" s="30"/>
      <c r="Q16" s="31">
        <f t="shared" si="7"/>
        <v>0</v>
      </c>
      <c r="R16" s="8">
        <f t="shared" si="3"/>
        <v>0</v>
      </c>
    </row>
    <row r="17" spans="2:18" ht="16.5">
      <c r="B17" s="6"/>
      <c r="C17" s="24">
        <v>1</v>
      </c>
      <c r="D17" s="29">
        <v>92</v>
      </c>
      <c r="E17" s="31">
        <f t="shared" si="4"/>
        <v>92</v>
      </c>
      <c r="F17" s="8">
        <f t="shared" si="0"/>
        <v>4</v>
      </c>
      <c r="G17" s="26"/>
      <c r="H17" s="30"/>
      <c r="I17" s="31">
        <f t="shared" si="5"/>
        <v>0</v>
      </c>
      <c r="J17" s="8">
        <f t="shared" si="1"/>
        <v>0</v>
      </c>
      <c r="K17" s="26"/>
      <c r="L17" s="30"/>
      <c r="M17" s="31">
        <f t="shared" si="6"/>
        <v>0</v>
      </c>
      <c r="N17" s="8">
        <f t="shared" si="2"/>
        <v>0</v>
      </c>
      <c r="O17" s="24"/>
      <c r="P17" s="30"/>
      <c r="Q17" s="31">
        <f t="shared" si="7"/>
        <v>0</v>
      </c>
      <c r="R17" s="8">
        <f t="shared" si="3"/>
        <v>0</v>
      </c>
    </row>
    <row r="18" spans="2:20" ht="16.5">
      <c r="B18" s="6"/>
      <c r="C18" s="24">
        <v>1</v>
      </c>
      <c r="D18" s="29">
        <v>85</v>
      </c>
      <c r="E18" s="31">
        <f t="shared" si="4"/>
        <v>85</v>
      </c>
      <c r="F18" s="8">
        <f t="shared" si="0"/>
        <v>4</v>
      </c>
      <c r="G18" s="26"/>
      <c r="H18" s="30"/>
      <c r="I18" s="31">
        <f t="shared" si="5"/>
        <v>0</v>
      </c>
      <c r="J18" s="8">
        <f t="shared" si="1"/>
        <v>0</v>
      </c>
      <c r="K18" s="26"/>
      <c r="L18" s="30"/>
      <c r="M18" s="31">
        <f t="shared" si="6"/>
        <v>0</v>
      </c>
      <c r="N18" s="8">
        <f t="shared" si="2"/>
        <v>0</v>
      </c>
      <c r="O18" s="24"/>
      <c r="P18" s="30"/>
      <c r="Q18" s="31">
        <f t="shared" si="7"/>
        <v>0</v>
      </c>
      <c r="R18" s="8">
        <f t="shared" si="3"/>
        <v>0</v>
      </c>
      <c r="S18" s="2" t="s">
        <v>23</v>
      </c>
      <c r="T18" s="2">
        <f>SUM(R5:R19,N5:N19,J5:J19,F5:F19)/T21</f>
        <v>3.9583333333333335</v>
      </c>
    </row>
    <row r="19" spans="2:21" ht="16.5">
      <c r="B19" s="6"/>
      <c r="C19" s="24">
        <v>1</v>
      </c>
      <c r="D19" s="29">
        <v>87</v>
      </c>
      <c r="E19" s="31">
        <f t="shared" si="4"/>
        <v>87</v>
      </c>
      <c r="F19" s="8">
        <f t="shared" si="0"/>
        <v>4</v>
      </c>
      <c r="G19" s="26"/>
      <c r="H19" s="30"/>
      <c r="I19" s="31">
        <f t="shared" si="5"/>
        <v>0</v>
      </c>
      <c r="J19" s="8">
        <f t="shared" si="1"/>
        <v>0</v>
      </c>
      <c r="K19" s="26"/>
      <c r="L19" s="30"/>
      <c r="M19" s="31">
        <f t="shared" si="6"/>
        <v>0</v>
      </c>
      <c r="N19" s="8">
        <f t="shared" si="2"/>
        <v>0</v>
      </c>
      <c r="O19" s="24"/>
      <c r="P19" s="30"/>
      <c r="Q19" s="31">
        <f t="shared" si="7"/>
        <v>0</v>
      </c>
      <c r="R19" s="8">
        <f t="shared" si="3"/>
        <v>0</v>
      </c>
      <c r="S19" s="23"/>
      <c r="T19" s="23"/>
      <c r="U19" s="23"/>
    </row>
    <row r="20" spans="2:21" ht="16.5">
      <c r="B20" s="6"/>
      <c r="C20" s="24"/>
      <c r="D20" s="29"/>
      <c r="E20" s="31"/>
      <c r="F20" s="9" t="s">
        <v>15</v>
      </c>
      <c r="G20" s="26"/>
      <c r="H20" s="30"/>
      <c r="I20" s="31"/>
      <c r="J20" s="9" t="s">
        <v>15</v>
      </c>
      <c r="K20" s="26"/>
      <c r="L20" s="30"/>
      <c r="M20" s="31"/>
      <c r="N20" s="9" t="s">
        <v>15</v>
      </c>
      <c r="O20" s="24"/>
      <c r="P20" s="30"/>
      <c r="Q20" s="31"/>
      <c r="R20" s="9" t="s">
        <v>15</v>
      </c>
      <c r="S20" s="32" t="s">
        <v>17</v>
      </c>
      <c r="T20" s="32" t="s">
        <v>2</v>
      </c>
      <c r="U20" s="32" t="s">
        <v>18</v>
      </c>
    </row>
    <row r="21" spans="2:21" ht="16.5">
      <c r="B21" s="10" t="s">
        <v>2</v>
      </c>
      <c r="C21" s="11">
        <f>SUM(C5:C19)</f>
        <v>37</v>
      </c>
      <c r="D21" s="25" t="s">
        <v>13</v>
      </c>
      <c r="E21" s="12">
        <f>SUM(E5:E19)</f>
        <v>3283</v>
      </c>
      <c r="F21" s="13">
        <f>E21/C21</f>
        <v>88.72972972972973</v>
      </c>
      <c r="G21" s="10">
        <f>SUM(G5:G19)</f>
        <v>31</v>
      </c>
      <c r="H21" s="12" t="s">
        <v>13</v>
      </c>
      <c r="I21" s="12">
        <f>SUM(I5:I19)</f>
        <v>2703</v>
      </c>
      <c r="J21" s="13">
        <f>I21/G21</f>
        <v>87.19354838709677</v>
      </c>
      <c r="K21" s="10">
        <f>SUM(K5:K19)</f>
        <v>32</v>
      </c>
      <c r="L21" s="12" t="s">
        <v>13</v>
      </c>
      <c r="M21" s="12">
        <f>SUM(M5:M19)</f>
        <v>2995</v>
      </c>
      <c r="N21" s="13">
        <f>M21/K21</f>
        <v>93.59375</v>
      </c>
      <c r="O21" s="11">
        <f>SUM(O5:O19)</f>
        <v>20</v>
      </c>
      <c r="P21" s="12" t="s">
        <v>13</v>
      </c>
      <c r="Q21" s="12">
        <f>SUM(Q5:Q19)</f>
        <v>1844</v>
      </c>
      <c r="R21" s="13">
        <f>Q21/O21</f>
        <v>92.2</v>
      </c>
      <c r="S21" s="32">
        <f>SUM(Q21,M21,I21,E21)</f>
        <v>10825</v>
      </c>
      <c r="T21" s="32">
        <f>SUM(O21,K21,G21,C21)</f>
        <v>120</v>
      </c>
      <c r="U21" s="32">
        <f>S21/T21</f>
        <v>90.20833333333333</v>
      </c>
    </row>
    <row r="22" spans="19:21" ht="16.5">
      <c r="S22" s="23"/>
      <c r="T22" s="23"/>
      <c r="U22" s="23"/>
    </row>
    <row r="23" spans="2:21" ht="16.5">
      <c r="B23" s="3" t="s">
        <v>1</v>
      </c>
      <c r="C23" s="3" t="s">
        <v>8</v>
      </c>
      <c r="D23" s="4" t="s">
        <v>9</v>
      </c>
      <c r="E23" s="4" t="s">
        <v>11</v>
      </c>
      <c r="F23" s="8" t="s">
        <v>30</v>
      </c>
      <c r="G23" s="3" t="s">
        <v>8</v>
      </c>
      <c r="H23" s="4" t="s">
        <v>9</v>
      </c>
      <c r="I23" s="4" t="s">
        <v>11</v>
      </c>
      <c r="J23" s="8" t="s">
        <v>30</v>
      </c>
      <c r="K23" s="3" t="s">
        <v>8</v>
      </c>
      <c r="L23" s="4" t="s">
        <v>9</v>
      </c>
      <c r="M23" s="4" t="s">
        <v>11</v>
      </c>
      <c r="N23" s="8" t="s">
        <v>30</v>
      </c>
      <c r="O23" s="4" t="s">
        <v>8</v>
      </c>
      <c r="P23" s="4" t="s">
        <v>9</v>
      </c>
      <c r="Q23" s="4" t="s">
        <v>11</v>
      </c>
      <c r="R23" s="8" t="s">
        <v>30</v>
      </c>
      <c r="S23" s="23"/>
      <c r="T23" s="23"/>
      <c r="U23" s="23"/>
    </row>
    <row r="24" spans="2:21" ht="16.5">
      <c r="B24" s="6"/>
      <c r="C24" s="26">
        <v>2</v>
      </c>
      <c r="D24" s="30">
        <v>80</v>
      </c>
      <c r="E24" s="31">
        <f>D24*C24</f>
        <v>160</v>
      </c>
      <c r="F24" s="8">
        <f aca="true" t="shared" si="8" ref="F24:F30">(IF(D24&gt;=80,4,0)+IF(AND(D24&lt;80,D24&gt;=70),3,0)+IF(AND(D24&lt;70,D24&gt;=60),2,0)+IF(D24&lt;60,1,0))*C24</f>
        <v>8</v>
      </c>
      <c r="G24" s="26">
        <v>2</v>
      </c>
      <c r="H24" s="30">
        <v>90</v>
      </c>
      <c r="I24" s="31">
        <f>H24*G24</f>
        <v>180</v>
      </c>
      <c r="J24" s="8">
        <f aca="true" t="shared" si="9" ref="J24:J30">(IF(H24&gt;=80,4,0)+IF(AND(H24&lt;80,H24&gt;=70),3,0)+IF(AND(H24&lt;70,H24&gt;=60),2,0)+IF(H24&lt;60,1,0))*G24</f>
        <v>8</v>
      </c>
      <c r="K24" s="26">
        <v>2</v>
      </c>
      <c r="L24" s="30">
        <v>91</v>
      </c>
      <c r="M24" s="31">
        <f>L24*K24</f>
        <v>182</v>
      </c>
      <c r="N24" s="8">
        <f aca="true" t="shared" si="10" ref="N24:N30">(IF(L24&gt;=80,4,0)+IF(AND(L24&lt;80,L24&gt;=70),3,0)+IF(AND(L24&lt;70,L24&gt;=60),2,0)+IF(L24&lt;60,1,0))*K24</f>
        <v>8</v>
      </c>
      <c r="O24" s="24">
        <v>2</v>
      </c>
      <c r="P24" s="30">
        <v>91</v>
      </c>
      <c r="Q24" s="31">
        <f>P24*O24</f>
        <v>182</v>
      </c>
      <c r="R24" s="8">
        <f aca="true" t="shared" si="11" ref="R24:R30">(IF(P24&gt;=80,4,0)+IF(AND(P24&lt;80,P24&gt;=70),3,0)+IF(AND(P24&lt;70,P24&gt;=60),2,0)+IF(P24&lt;60,1,0))*O24</f>
        <v>8</v>
      </c>
      <c r="S24" s="23"/>
      <c r="T24" s="23"/>
      <c r="U24" s="23"/>
    </row>
    <row r="25" spans="2:21" ht="16.5">
      <c r="B25" s="6"/>
      <c r="C25" s="26">
        <v>2</v>
      </c>
      <c r="D25" s="30">
        <v>91</v>
      </c>
      <c r="E25" s="31">
        <f aca="true" t="shared" si="12" ref="E25:E30">D25*C25</f>
        <v>182</v>
      </c>
      <c r="F25" s="8">
        <f t="shared" si="8"/>
        <v>8</v>
      </c>
      <c r="G25" s="26">
        <v>2</v>
      </c>
      <c r="H25" s="30">
        <v>82</v>
      </c>
      <c r="I25" s="31">
        <f aca="true" t="shared" si="13" ref="I25:I30">H25*G25</f>
        <v>164</v>
      </c>
      <c r="J25" s="8">
        <f t="shared" si="9"/>
        <v>8</v>
      </c>
      <c r="K25" s="26">
        <v>2</v>
      </c>
      <c r="L25" s="30">
        <v>90</v>
      </c>
      <c r="M25" s="31">
        <f aca="true" t="shared" si="14" ref="M25:M30">L25*K25</f>
        <v>180</v>
      </c>
      <c r="N25" s="8">
        <f t="shared" si="10"/>
        <v>8</v>
      </c>
      <c r="O25" s="24">
        <v>2</v>
      </c>
      <c r="P25" s="30">
        <v>93</v>
      </c>
      <c r="Q25" s="31">
        <f aca="true" t="shared" si="15" ref="Q25:Q30">P25*O25</f>
        <v>186</v>
      </c>
      <c r="R25" s="8">
        <f t="shared" si="11"/>
        <v>8</v>
      </c>
      <c r="S25" s="23"/>
      <c r="T25" s="23"/>
      <c r="U25" s="23"/>
    </row>
    <row r="26" spans="2:21" ht="16.5">
      <c r="B26" s="6"/>
      <c r="C26" s="26">
        <v>2</v>
      </c>
      <c r="D26" s="30">
        <v>94</v>
      </c>
      <c r="E26" s="31">
        <f t="shared" si="12"/>
        <v>188</v>
      </c>
      <c r="F26" s="8">
        <f t="shared" si="8"/>
        <v>8</v>
      </c>
      <c r="G26" s="26">
        <v>2</v>
      </c>
      <c r="H26" s="30">
        <v>85</v>
      </c>
      <c r="I26" s="31">
        <f t="shared" si="13"/>
        <v>170</v>
      </c>
      <c r="J26" s="8">
        <f t="shared" si="9"/>
        <v>8</v>
      </c>
      <c r="K26" s="26">
        <v>2</v>
      </c>
      <c r="L26" s="30">
        <v>83</v>
      </c>
      <c r="M26" s="31">
        <f t="shared" si="14"/>
        <v>166</v>
      </c>
      <c r="N26" s="8">
        <f t="shared" si="10"/>
        <v>8</v>
      </c>
      <c r="O26" s="24">
        <v>2</v>
      </c>
      <c r="P26" s="30">
        <v>87</v>
      </c>
      <c r="Q26" s="31">
        <f t="shared" si="15"/>
        <v>174</v>
      </c>
      <c r="R26" s="8">
        <f t="shared" si="11"/>
        <v>8</v>
      </c>
      <c r="S26" s="23"/>
      <c r="T26" s="23"/>
      <c r="U26" s="23"/>
    </row>
    <row r="27" spans="2:21" ht="16.5">
      <c r="B27" s="6"/>
      <c r="C27" s="26">
        <v>2</v>
      </c>
      <c r="D27" s="30">
        <v>85</v>
      </c>
      <c r="E27" s="31">
        <f t="shared" si="12"/>
        <v>170</v>
      </c>
      <c r="F27" s="8">
        <f t="shared" si="8"/>
        <v>8</v>
      </c>
      <c r="G27" s="26">
        <v>2</v>
      </c>
      <c r="H27" s="30">
        <v>81</v>
      </c>
      <c r="I27" s="31">
        <f t="shared" si="13"/>
        <v>162</v>
      </c>
      <c r="J27" s="8">
        <f t="shared" si="9"/>
        <v>8</v>
      </c>
      <c r="K27" s="26">
        <v>3</v>
      </c>
      <c r="L27" s="30">
        <v>87</v>
      </c>
      <c r="M27" s="31">
        <f t="shared" si="14"/>
        <v>261</v>
      </c>
      <c r="N27" s="8">
        <f t="shared" si="10"/>
        <v>12</v>
      </c>
      <c r="O27" s="24">
        <v>2</v>
      </c>
      <c r="P27" s="30">
        <v>89</v>
      </c>
      <c r="Q27" s="31">
        <f t="shared" si="15"/>
        <v>178</v>
      </c>
      <c r="R27" s="8">
        <f t="shared" si="11"/>
        <v>8</v>
      </c>
      <c r="S27" s="23"/>
      <c r="T27" s="23"/>
      <c r="U27" s="23"/>
    </row>
    <row r="28" spans="2:21" ht="16.5">
      <c r="B28" s="6"/>
      <c r="C28" s="26">
        <v>2</v>
      </c>
      <c r="D28" s="30">
        <v>91</v>
      </c>
      <c r="E28" s="31">
        <f t="shared" si="12"/>
        <v>182</v>
      </c>
      <c r="F28" s="8">
        <f t="shared" si="8"/>
        <v>8</v>
      </c>
      <c r="G28" s="26">
        <v>2</v>
      </c>
      <c r="H28" s="30">
        <v>87</v>
      </c>
      <c r="I28" s="31">
        <f t="shared" si="13"/>
        <v>174</v>
      </c>
      <c r="J28" s="8">
        <f t="shared" si="9"/>
        <v>8</v>
      </c>
      <c r="K28" s="26"/>
      <c r="L28" s="30"/>
      <c r="M28" s="31">
        <f t="shared" si="14"/>
        <v>0</v>
      </c>
      <c r="N28" s="8">
        <f t="shared" si="10"/>
        <v>0</v>
      </c>
      <c r="O28" s="24"/>
      <c r="P28" s="30"/>
      <c r="Q28" s="31">
        <f t="shared" si="15"/>
        <v>0</v>
      </c>
      <c r="R28" s="8">
        <f t="shared" si="11"/>
        <v>0</v>
      </c>
      <c r="S28" s="16" t="s">
        <v>24</v>
      </c>
      <c r="T28" s="16">
        <f>SUM(F5:F19,F24:F30,J5:J19,J24:J30,N5:N19,N24:N30,R5:R19,R24:R30)/T32</f>
        <v>3.9693251533742333</v>
      </c>
      <c r="U28" s="23"/>
    </row>
    <row r="29" spans="2:21" ht="16.5">
      <c r="B29" s="6"/>
      <c r="C29" s="26">
        <v>2</v>
      </c>
      <c r="D29" s="30">
        <v>89</v>
      </c>
      <c r="E29" s="31">
        <f t="shared" si="12"/>
        <v>178</v>
      </c>
      <c r="F29" s="8">
        <f t="shared" si="8"/>
        <v>8</v>
      </c>
      <c r="G29" s="26">
        <v>2</v>
      </c>
      <c r="H29" s="30">
        <v>86</v>
      </c>
      <c r="I29" s="31">
        <f t="shared" si="13"/>
        <v>172</v>
      </c>
      <c r="J29" s="8">
        <f t="shared" si="9"/>
        <v>8</v>
      </c>
      <c r="K29" s="26"/>
      <c r="L29" s="30"/>
      <c r="M29" s="31">
        <f t="shared" si="14"/>
        <v>0</v>
      </c>
      <c r="N29" s="8">
        <f t="shared" si="10"/>
        <v>0</v>
      </c>
      <c r="O29" s="24"/>
      <c r="P29" s="30"/>
      <c r="Q29" s="31">
        <f t="shared" si="15"/>
        <v>0</v>
      </c>
      <c r="R29" s="8">
        <f t="shared" si="11"/>
        <v>0</v>
      </c>
      <c r="S29" s="23"/>
      <c r="T29" s="23"/>
      <c r="U29" s="23"/>
    </row>
    <row r="30" spans="2:21" ht="16.5">
      <c r="B30" s="6"/>
      <c r="C30" s="26">
        <v>2</v>
      </c>
      <c r="D30" s="30">
        <v>82</v>
      </c>
      <c r="E30" s="31">
        <f t="shared" si="12"/>
        <v>164</v>
      </c>
      <c r="F30" s="8">
        <f t="shared" si="8"/>
        <v>8</v>
      </c>
      <c r="G30" s="26"/>
      <c r="H30" s="30"/>
      <c r="I30" s="31">
        <f t="shared" si="13"/>
        <v>0</v>
      </c>
      <c r="J30" s="8">
        <f t="shared" si="9"/>
        <v>0</v>
      </c>
      <c r="K30" s="26"/>
      <c r="L30" s="30"/>
      <c r="M30" s="31">
        <f t="shared" si="14"/>
        <v>0</v>
      </c>
      <c r="N30" s="8">
        <f t="shared" si="10"/>
        <v>0</v>
      </c>
      <c r="O30" s="24"/>
      <c r="P30" s="30"/>
      <c r="Q30" s="31">
        <f t="shared" si="15"/>
        <v>0</v>
      </c>
      <c r="R30" s="8">
        <f t="shared" si="11"/>
        <v>0</v>
      </c>
      <c r="S30" s="32" t="s">
        <v>12</v>
      </c>
      <c r="T30" s="32" t="s">
        <v>19</v>
      </c>
      <c r="U30" s="32" t="s">
        <v>20</v>
      </c>
    </row>
    <row r="31" spans="2:21" ht="16.5">
      <c r="B31" s="6"/>
      <c r="C31" s="26"/>
      <c r="D31" s="30"/>
      <c r="E31" s="31"/>
      <c r="F31" s="14" t="s">
        <v>16</v>
      </c>
      <c r="G31" s="26"/>
      <c r="H31" s="30"/>
      <c r="I31" s="31"/>
      <c r="J31" s="14" t="s">
        <v>16</v>
      </c>
      <c r="K31" s="26"/>
      <c r="L31" s="30"/>
      <c r="M31" s="31"/>
      <c r="N31" s="14" t="s">
        <v>16</v>
      </c>
      <c r="O31" s="24"/>
      <c r="P31" s="30"/>
      <c r="Q31" s="31"/>
      <c r="R31" s="14" t="s">
        <v>16</v>
      </c>
      <c r="S31" s="32"/>
      <c r="T31" s="32"/>
      <c r="U31" s="32"/>
    </row>
    <row r="32" spans="2:21" ht="16.5">
      <c r="B32" s="15" t="s">
        <v>3</v>
      </c>
      <c r="C32" s="15">
        <f>SUM(C24:C30)</f>
        <v>14</v>
      </c>
      <c r="D32" s="17" t="s">
        <v>14</v>
      </c>
      <c r="E32" s="17">
        <f>SUM(E24:E30,E21)</f>
        <v>4507</v>
      </c>
      <c r="F32" s="14">
        <f>E32/C34</f>
        <v>88.37254901960785</v>
      </c>
      <c r="G32" s="15">
        <f>SUM(G24:G30)</f>
        <v>12</v>
      </c>
      <c r="H32" s="17" t="s">
        <v>14</v>
      </c>
      <c r="I32" s="17">
        <f>SUM(I24:I30,I21)</f>
        <v>3725</v>
      </c>
      <c r="J32" s="14">
        <f>I32/G34</f>
        <v>86.62790697674419</v>
      </c>
      <c r="K32" s="15">
        <f>SUM(K24:K30)</f>
        <v>9</v>
      </c>
      <c r="L32" s="17" t="s">
        <v>14</v>
      </c>
      <c r="M32" s="17">
        <f>SUM(M24:M30,M21)</f>
        <v>3784</v>
      </c>
      <c r="N32" s="14">
        <f>M32/K34</f>
        <v>92.29268292682927</v>
      </c>
      <c r="O32" s="16">
        <f>SUM(O24:O30)</f>
        <v>8</v>
      </c>
      <c r="P32" s="17" t="s">
        <v>14</v>
      </c>
      <c r="Q32" s="17">
        <f>SUM(Q24:Q30,Q21)</f>
        <v>2564</v>
      </c>
      <c r="R32" s="14">
        <f>Q32/O34</f>
        <v>91.57142857142857</v>
      </c>
      <c r="S32" s="32">
        <f>SUM(Q32,M32,I32,E32)</f>
        <v>14580</v>
      </c>
      <c r="T32" s="32">
        <f>SUM(O34,K34,G34,C34)</f>
        <v>163</v>
      </c>
      <c r="U32" s="32">
        <f>S32/T32</f>
        <v>89.4478527607362</v>
      </c>
    </row>
    <row r="33" spans="2:18" ht="16.5">
      <c r="B33" s="6"/>
      <c r="C33" s="27" t="s">
        <v>10</v>
      </c>
      <c r="D33" s="7"/>
      <c r="E33" s="7"/>
      <c r="F33" s="8"/>
      <c r="G33" s="27" t="s">
        <v>10</v>
      </c>
      <c r="H33" s="7"/>
      <c r="I33" s="7"/>
      <c r="J33" s="8"/>
      <c r="K33" s="27" t="s">
        <v>10</v>
      </c>
      <c r="L33" s="7"/>
      <c r="M33" s="7"/>
      <c r="N33" s="8"/>
      <c r="O33" s="21" t="s">
        <v>10</v>
      </c>
      <c r="P33" s="7"/>
      <c r="Q33" s="7"/>
      <c r="R33" s="8"/>
    </row>
    <row r="34" spans="2:20" ht="16.5">
      <c r="B34" s="18"/>
      <c r="C34" s="28">
        <f>SUM(C21,C32)</f>
        <v>51</v>
      </c>
      <c r="D34" s="19"/>
      <c r="E34" s="19"/>
      <c r="F34" s="20"/>
      <c r="G34" s="28">
        <f>SUM(G21,G32)</f>
        <v>43</v>
      </c>
      <c r="H34" s="19"/>
      <c r="I34" s="19"/>
      <c r="J34" s="20"/>
      <c r="K34" s="28">
        <f>SUM(K21,K32)</f>
        <v>41</v>
      </c>
      <c r="L34" s="19"/>
      <c r="M34" s="19"/>
      <c r="N34" s="20"/>
      <c r="O34" s="22">
        <f>SUM(O21,O32)</f>
        <v>28</v>
      </c>
      <c r="P34" s="19"/>
      <c r="Q34" s="19"/>
      <c r="R34" s="20"/>
      <c r="S34" s="2" t="s">
        <v>31</v>
      </c>
      <c r="T34" s="2">
        <f>SUM(R5:R19,R24:R30,N5:N19,N24:N30)/SUM(O21,O32,K21,K32)</f>
        <v>3.971014492753623</v>
      </c>
    </row>
    <row r="37" spans="3:4" ht="16.5">
      <c r="C37" s="1" t="s">
        <v>21</v>
      </c>
      <c r="D37" s="1">
        <v>80</v>
      </c>
    </row>
    <row r="38" spans="4:7" ht="16.5">
      <c r="D38" s="1">
        <v>70</v>
      </c>
      <c r="G38" s="1" t="s">
        <v>22</v>
      </c>
    </row>
    <row r="39" ht="16.5">
      <c r="D39" s="1">
        <v>60</v>
      </c>
    </row>
  </sheetData>
  <sheetProtection/>
  <hyperlinks>
    <hyperlink ref="D2" r:id="rId1" display="jbhuang0604@gmail.com"/>
  </hyperlinks>
  <printOptions/>
  <pageMargins left="0.75" right="0.75" top="1" bottom="1" header="0.5" footer="0.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Jia-Bin Huang</cp:lastModifiedBy>
  <dcterms:created xsi:type="dcterms:W3CDTF">2008-12-07T16:07:44Z</dcterms:created>
  <dcterms:modified xsi:type="dcterms:W3CDTF">2008-12-23T15:03:42Z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